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R:\Data\Reporting\Purchases - Annual\"/>
    </mc:Choice>
  </mc:AlternateContent>
  <xr:revisionPtr revIDLastSave="0" documentId="13_ncr:1_{6F80F1A9-63CB-414B-96F5-386FA6CC82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19-20" sheetId="1" r:id="rId1"/>
  </sheets>
  <definedNames>
    <definedName name="_GoBack" localSheetId="0">'2019-20'!#REF!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78" i="1"/>
  <c r="G59" i="1"/>
  <c r="G53" i="1"/>
  <c r="G39" i="1"/>
  <c r="G33" i="1"/>
  <c r="G27" i="1"/>
  <c r="G25" i="1"/>
  <c r="G21" i="1"/>
  <c r="G19" i="1"/>
  <c r="G15" i="1"/>
  <c r="G10" i="1"/>
</calcChain>
</file>

<file path=xl/sharedStrings.xml><?xml version="1.0" encoding="utf-8"?>
<sst xmlns="http://schemas.openxmlformats.org/spreadsheetml/2006/main" count="329" uniqueCount="183">
  <si>
    <t>National Blood Authority 2019-20 -  Purchase Volumes</t>
  </si>
  <si>
    <t>NATIONAL - FRESH BLOOD COMPONENTS</t>
  </si>
  <si>
    <t>FY 2019-20 Volume</t>
  </si>
  <si>
    <t>NATIONAL - PLASMA AND RECOMBINANT (continued)</t>
  </si>
  <si>
    <t>Presentation</t>
  </si>
  <si>
    <t>Volume</t>
  </si>
  <si>
    <t>Unit</t>
  </si>
  <si>
    <t xml:space="preserve">Red Cell Products </t>
  </si>
  <si>
    <t>WB Red Cell - Leucodepleted</t>
  </si>
  <si>
    <t>&gt; 220 ml</t>
  </si>
  <si>
    <t>Ceprotin 500IU</t>
  </si>
  <si>
    <t>Vial</t>
  </si>
  <si>
    <t>WB Paediatric Red Cell – Leucodepleted (set of 4)</t>
  </si>
  <si>
    <t>25–100 ml</t>
  </si>
  <si>
    <t>Ceprotin 1000IU</t>
  </si>
  <si>
    <t>WB Washed Red Cell – Leucodepleted</t>
  </si>
  <si>
    <t xml:space="preserve"> &gt; 130 mL</t>
  </si>
  <si>
    <t>Total Ceprotin</t>
  </si>
  <si>
    <t>IU</t>
  </si>
  <si>
    <t>Platelet Products</t>
  </si>
  <si>
    <t>NovoSeven RT 1mg MIXPRO</t>
  </si>
  <si>
    <t>WB Platelet Pool - Leucodepleted</t>
  </si>
  <si>
    <t>&gt; 160 mL</t>
  </si>
  <si>
    <t>NovoSeven RT 2mg MIXPRO</t>
  </si>
  <si>
    <t xml:space="preserve">Apheresis Platelet – Leucodepleted </t>
  </si>
  <si>
    <t>100–400 ml</t>
  </si>
  <si>
    <t>NovoSeven RT 5mg MIXPRO</t>
  </si>
  <si>
    <t>Paediatric Apheresis Platelet – Leucodepleted (Set of 4)</t>
  </si>
  <si>
    <t xml:space="preserve"> 40–60 ml</t>
  </si>
  <si>
    <t>NovoSeven RT 8mg MIXPRO</t>
  </si>
  <si>
    <t>Clinical Fresh Frozen Plasma Products</t>
  </si>
  <si>
    <t>TOTAL RECOMBINANT FACTOR VIIa</t>
  </si>
  <si>
    <t>mg</t>
  </si>
  <si>
    <t>WB Clinical FFP – Buffy Coat Poor</t>
  </si>
  <si>
    <t>250–310 ml</t>
  </si>
  <si>
    <t>FEIBA 500IU  - Baxjet Hi Flow</t>
  </si>
  <si>
    <t>Paediatric Clinical FFP (set of 4)</t>
  </si>
  <si>
    <t>60–80 ml</t>
  </si>
  <si>
    <t>FEIBA 1000IU - Baxjet Hi Flow</t>
  </si>
  <si>
    <t>Apheresis Clinical FFP</t>
  </si>
  <si>
    <t>250–310  ml</t>
  </si>
  <si>
    <t>FEIBA 2500IU</t>
  </si>
  <si>
    <t>Cryoprecipitate Products</t>
  </si>
  <si>
    <t>TOTAL FACTOR VIII ANTI-INHIBITOR (PLASMA DERIVED)</t>
  </si>
  <si>
    <t>WB Cryoprecipitate</t>
  </si>
  <si>
    <t>30–40 ml</t>
  </si>
  <si>
    <t>Factor XI</t>
  </si>
  <si>
    <t>Apheresis Cryoprecipitate</t>
  </si>
  <si>
    <t>54–66 ml</t>
  </si>
  <si>
    <t>TOTAL FACTOR XI (PLASMA DERIVED)</t>
  </si>
  <si>
    <t>Cryo-depleted Plasma Products</t>
  </si>
  <si>
    <t>Berinert 500IU</t>
  </si>
  <si>
    <t>WB Cryo-depleted Plasma</t>
  </si>
  <si>
    <t>215–265 ml</t>
  </si>
  <si>
    <t>Berinert SC 2000 IU</t>
  </si>
  <si>
    <t>Apheresis Cryo-depleted Plasma</t>
  </si>
  <si>
    <t>495–605 ml</t>
  </si>
  <si>
    <t>Berinert SC 3000 IU</t>
  </si>
  <si>
    <t>Other Products</t>
  </si>
  <si>
    <t>TOTAL C1 ESTERASE</t>
  </si>
  <si>
    <t>Autologous Donation</t>
  </si>
  <si>
    <t>NA</t>
  </si>
  <si>
    <t>Rhophylac 1500IU</t>
  </si>
  <si>
    <t>Directed donation comply with AHMAC guidelines</t>
  </si>
  <si>
    <t>TOTAL RHD IMMUNOGLOBULIN (PLASMA DERIVED)</t>
  </si>
  <si>
    <t>Therapeutic Venesections for WB for Discard</t>
  </si>
  <si>
    <t>Venesection</t>
  </si>
  <si>
    <t>BeneFIX - 250IU</t>
  </si>
  <si>
    <t>Serum Eye Drops - single collection units</t>
  </si>
  <si>
    <t>Single Collection</t>
  </si>
  <si>
    <t>BeneFIX - 500IU</t>
  </si>
  <si>
    <t>Plasma for fractionation</t>
  </si>
  <si>
    <t>kgs</t>
  </si>
  <si>
    <t>BeneFIX - 1,000IU</t>
  </si>
  <si>
    <t>BeneFIX - 2,000IU</t>
  </si>
  <si>
    <t>BeneFIX - 3,000IU</t>
  </si>
  <si>
    <t xml:space="preserve">NATIONAL - PLASMA AND RECOMBINANT </t>
  </si>
  <si>
    <t>Total Benefix</t>
  </si>
  <si>
    <t>Rixubis 250IU</t>
  </si>
  <si>
    <t xml:space="preserve">CSL PRODUCTS </t>
  </si>
  <si>
    <t>Rixubis 500IU</t>
  </si>
  <si>
    <t>Albumex 20 - 10ml</t>
  </si>
  <si>
    <t>Rixubis 1000IU</t>
  </si>
  <si>
    <t>Albumex 20 - 100ml</t>
  </si>
  <si>
    <t>Rixubis 2000IU</t>
  </si>
  <si>
    <t>Albumex 4 - 50ml</t>
  </si>
  <si>
    <t>Rixubis 3000IU</t>
  </si>
  <si>
    <t>Albumex 4 - 500ml</t>
  </si>
  <si>
    <t>Total Rixubis</t>
  </si>
  <si>
    <t>CMV Immunoglobulin 2VI - 1.5ml</t>
  </si>
  <si>
    <t>ALPROLIX 250 IU</t>
  </si>
  <si>
    <t>Hepatitis B Immunoglobulin - 100IU</t>
  </si>
  <si>
    <t>ALPROLIX 500 IU</t>
  </si>
  <si>
    <t>Hepatitis B Immunoglobulin - 400IU</t>
  </si>
  <si>
    <t>ALPROLIX 1000IU</t>
  </si>
  <si>
    <t>Intragam P - 50ml</t>
  </si>
  <si>
    <t>ALPROLIX 2000IU</t>
  </si>
  <si>
    <t>Intragam 10 - 25ml</t>
  </si>
  <si>
    <t>ALPROLIX 3000IU</t>
  </si>
  <si>
    <t>Intragam 10 - 100ml</t>
  </si>
  <si>
    <t>Total Alprolix</t>
  </si>
  <si>
    <t>Intragam 10 - 200ml</t>
  </si>
  <si>
    <t>Evogam 16% (0.8g/5ml)</t>
  </si>
  <si>
    <t>Advate 250IU</t>
  </si>
  <si>
    <t>Evogam 16% (3.2g/20ml)</t>
  </si>
  <si>
    <t>Advate 500IU</t>
  </si>
  <si>
    <t>Normal Immunoglobulin - 2ml</t>
  </si>
  <si>
    <t>Advate 1000IU</t>
  </si>
  <si>
    <t>Normal Immunoglobulin - 5ml</t>
  </si>
  <si>
    <t>Advate 1500IU</t>
  </si>
  <si>
    <t>Rh (D) Immunoglobulin - VF 250 IU</t>
  </si>
  <si>
    <t>Advate 2000IU</t>
  </si>
  <si>
    <t>Rh (D) Immunoglobulin - VF 625 IU</t>
  </si>
  <si>
    <t>Advate 3000IU</t>
  </si>
  <si>
    <t>Tetanus Immunoglobulin - 250IU</t>
  </si>
  <si>
    <t>Total Advate</t>
  </si>
  <si>
    <t>Tetanus Immunoglobulin - 4000IU</t>
  </si>
  <si>
    <t>Xyntha 250IU</t>
  </si>
  <si>
    <t>Zoster Immunoglobulin - 200IU</t>
  </si>
  <si>
    <t>Xyntha 500IU</t>
  </si>
  <si>
    <t>Biostate - 250IU</t>
  </si>
  <si>
    <t>Xyntha 1000IU</t>
  </si>
  <si>
    <t>Biostate - 500IU</t>
  </si>
  <si>
    <t>Xyntha 2000IU</t>
  </si>
  <si>
    <t>Biostate - 1000IU</t>
  </si>
  <si>
    <t>Xyntha 3000IU</t>
  </si>
  <si>
    <t>MonoFIX - VF - 1000IU</t>
  </si>
  <si>
    <t>Total Xyntha</t>
  </si>
  <si>
    <t>Prothrombinex - 500IU</t>
  </si>
  <si>
    <t>ELOCTATE 250 IU</t>
  </si>
  <si>
    <t>Thrombotrol - VF - 1000IU</t>
  </si>
  <si>
    <t>ELOCTATE 500 IU</t>
  </si>
  <si>
    <t>ELOCTATE 1000 IU</t>
  </si>
  <si>
    <t>IMPORTED IG</t>
  </si>
  <si>
    <t>ELOCTATE 2000 IU</t>
  </si>
  <si>
    <t>Flebogamma 5% DIF -10ml</t>
  </si>
  <si>
    <t>ELOCTATE 3000 IU</t>
  </si>
  <si>
    <t>Flebogamma 5% DIF - 50ml</t>
  </si>
  <si>
    <t>Total Eloctate</t>
  </si>
  <si>
    <t>Flebogamma 5% DIF - 100ml</t>
  </si>
  <si>
    <t>ADYNOVATE 250 IU</t>
  </si>
  <si>
    <t>Flebogamma 5% DIF - 200ml</t>
  </si>
  <si>
    <t>ADYNOVATE 500 IU</t>
  </si>
  <si>
    <t>Flebogamma 5% DIF - 400ml</t>
  </si>
  <si>
    <t>ADYNOVATE 1000 IU</t>
  </si>
  <si>
    <t>Flebogamma 10% DIF - (5g/50ml)</t>
  </si>
  <si>
    <t>ADYNOVATE 1500 IU</t>
  </si>
  <si>
    <t>Flebogamma 10% DIF - (10g/100ml)</t>
  </si>
  <si>
    <t>ADYNOVATE 2000 IU</t>
  </si>
  <si>
    <t>Flebogamma 10% DIF - (20g/200ml)</t>
  </si>
  <si>
    <t>ADYNOVATE 3000 IU</t>
  </si>
  <si>
    <t>Total Flebogamma</t>
  </si>
  <si>
    <t>gms</t>
  </si>
  <si>
    <t>Total Adynovate</t>
  </si>
  <si>
    <t>Gamunex 10% - 5g/50ml</t>
  </si>
  <si>
    <t>Gamunex 10% - 10g/100ml</t>
  </si>
  <si>
    <t>Gamunex 10% - 20g/200ml</t>
  </si>
  <si>
    <t>Fibrogammin - 250IU</t>
  </si>
  <si>
    <t>Total Gamunex</t>
  </si>
  <si>
    <t>Fibrogammin - 1250IU</t>
  </si>
  <si>
    <t>Privigen 5g/50ml</t>
  </si>
  <si>
    <t>NovoThirteen</t>
  </si>
  <si>
    <t>Privigen 10g/100ml</t>
  </si>
  <si>
    <t>TOTAL FACTOR XIII</t>
  </si>
  <si>
    <t>Privigen 20g/200ml</t>
  </si>
  <si>
    <t>Privigen 40g/400ml</t>
  </si>
  <si>
    <t>RiaSTAP 1g</t>
  </si>
  <si>
    <t>Total Privigen</t>
  </si>
  <si>
    <t>TOTAL FIBRINOGEN CONCENTRATE</t>
  </si>
  <si>
    <t>Hizentra 1g/5ml</t>
  </si>
  <si>
    <t>Hizentra 2g/10ml</t>
  </si>
  <si>
    <t>Hizentra 4g/20ml</t>
  </si>
  <si>
    <t>Notes:</t>
  </si>
  <si>
    <t>Hizentra 10g/50ml</t>
  </si>
  <si>
    <t>1. These are the volumes/units that the NBA purchased from suppliers, not the volumes issued to health providers</t>
  </si>
  <si>
    <t>Total Hizentra</t>
  </si>
  <si>
    <t>2. Prices for 2019-20 can be found in the NBA Annual Report for 2019-20 (Appendices 2 and 3) at</t>
  </si>
  <si>
    <t xml:space="preserve"> http://www.blood.gov.au/about-nba#annual-report</t>
  </si>
  <si>
    <t>*</t>
  </si>
  <si>
    <t>* Confidential prices</t>
  </si>
  <si>
    <t>TOTAL IMPORTED Ig</t>
  </si>
  <si>
    <t>TOTAL RECOMBINANT FACTOR VIII</t>
  </si>
  <si>
    <t>TOTAL RECOMBINANT FACTOR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</si>
</sst>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1" fillId="0" borderId="0" xfId="1"/>
    <xf numFmtId="9" fontId="8" fillId="0" borderId="0" xfId="2" applyNumberFormat="1" applyFont="1"/>
    <xf numFmtId="0" fontId="9" fillId="0" borderId="0" xfId="2" applyFont="1" applyAlignment="1">
      <alignment horizontal="center"/>
    </xf>
    <xf numFmtId="0" fontId="9" fillId="0" borderId="0" xfId="2" applyFont="1"/>
    <xf numFmtId="0" fontId="4" fillId="0" borderId="0" xfId="2"/>
    <xf numFmtId="0" fontId="3" fillId="2" borderId="0" xfId="1" applyFont="1" applyFill="1"/>
    <xf numFmtId="3" fontId="10" fillId="2" borderId="3" xfId="3" applyNumberFormat="1" applyFont="1" applyFill="1" applyBorder="1" applyAlignment="1" applyProtection="1">
      <alignment horizontal="center" wrapText="1"/>
      <protection locked="0"/>
    </xf>
    <xf numFmtId="3" fontId="10" fillId="2" borderId="4" xfId="3" applyNumberFormat="1" applyFont="1" applyFill="1" applyBorder="1" applyAlignment="1" applyProtection="1">
      <alignment horizontal="right" wrapText="1"/>
      <protection locked="0"/>
    </xf>
    <xf numFmtId="3" fontId="10" fillId="2" borderId="4" xfId="3" applyNumberFormat="1" applyFont="1" applyFill="1" applyBorder="1" applyAlignment="1" applyProtection="1">
      <alignment horizontal="center" wrapText="1"/>
      <protection locked="0"/>
    </xf>
    <xf numFmtId="0" fontId="10" fillId="0" borderId="5" xfId="2" applyFont="1" applyBorder="1"/>
    <xf numFmtId="3" fontId="9" fillId="2" borderId="4" xfId="2" applyNumberFormat="1" applyFont="1" applyFill="1" applyBorder="1" applyAlignment="1" applyProtection="1">
      <alignment horizontal="center"/>
      <protection locked="0"/>
    </xf>
    <xf numFmtId="3" fontId="9" fillId="2" borderId="4" xfId="2" applyNumberFormat="1" applyFont="1" applyFill="1" applyBorder="1" applyProtection="1">
      <protection locked="0"/>
    </xf>
    <xf numFmtId="0" fontId="10" fillId="0" borderId="4" xfId="2" applyFont="1" applyBorder="1"/>
    <xf numFmtId="0" fontId="9" fillId="0" borderId="4" xfId="2" applyFont="1" applyBorder="1"/>
    <xf numFmtId="0" fontId="12" fillId="3" borderId="4" xfId="2" applyFont="1" applyFill="1" applyBorder="1" applyAlignment="1">
      <alignment horizontal="left"/>
    </xf>
    <xf numFmtId="3" fontId="10" fillId="2" borderId="4" xfId="2" applyNumberFormat="1" applyFont="1" applyFill="1" applyBorder="1" applyAlignment="1" applyProtection="1">
      <alignment horizontal="center"/>
      <protection locked="0"/>
    </xf>
    <xf numFmtId="3" fontId="10" fillId="2" borderId="4" xfId="2" applyNumberFormat="1" applyFont="1" applyFill="1" applyBorder="1" applyProtection="1">
      <protection locked="0"/>
    </xf>
    <xf numFmtId="0" fontId="3" fillId="0" borderId="0" xfId="1" applyFont="1" applyAlignment="1">
      <alignment horizontal="center"/>
    </xf>
    <xf numFmtId="0" fontId="13" fillId="3" borderId="4" xfId="2" applyFont="1" applyFill="1" applyBorder="1" applyAlignment="1">
      <alignment horizontal="left"/>
    </xf>
    <xf numFmtId="0" fontId="9" fillId="2" borderId="4" xfId="2" applyFont="1" applyFill="1" applyBorder="1" applyProtection="1">
      <protection locked="0"/>
    </xf>
    <xf numFmtId="3" fontId="3" fillId="2" borderId="4" xfId="0" applyNumberFormat="1" applyFont="1" applyFill="1" applyBorder="1"/>
    <xf numFmtId="0" fontId="2" fillId="0" borderId="0" xfId="1" applyFont="1"/>
    <xf numFmtId="164" fontId="9" fillId="0" borderId="4" xfId="4" applyNumberFormat="1" applyFont="1" applyFill="1" applyBorder="1"/>
    <xf numFmtId="0" fontId="12" fillId="0" borderId="4" xfId="2" applyFont="1" applyBorder="1" applyAlignment="1">
      <alignment horizontal="left"/>
    </xf>
    <xf numFmtId="0" fontId="3" fillId="2" borderId="4" xfId="1" applyFont="1" applyFill="1" applyBorder="1"/>
    <xf numFmtId="0" fontId="11" fillId="0" borderId="0" xfId="1" applyFont="1"/>
    <xf numFmtId="0" fontId="14" fillId="0" borderId="0" xfId="1" applyFont="1"/>
    <xf numFmtId="3" fontId="9" fillId="2" borderId="4" xfId="2" applyNumberFormat="1" applyFont="1" applyFill="1" applyBorder="1" applyAlignment="1" applyProtection="1">
      <alignment horizontal="right"/>
      <protection locked="0"/>
    </xf>
    <xf numFmtId="3" fontId="3" fillId="2" borderId="4" xfId="0" applyNumberFormat="1" applyFont="1" applyFill="1" applyBorder="1" applyAlignment="1">
      <alignment horizontal="right"/>
    </xf>
    <xf numFmtId="3" fontId="10" fillId="2" borderId="4" xfId="2" applyNumberFormat="1" applyFont="1" applyFill="1" applyBorder="1" applyAlignment="1" applyProtection="1">
      <alignment horizontal="right"/>
      <protection locked="0"/>
    </xf>
    <xf numFmtId="0" fontId="8" fillId="0" borderId="1" xfId="2" applyFont="1" applyBorder="1" applyAlignment="1">
      <alignment horizontal="left" vertical="center" wrapText="1"/>
    </xf>
    <xf numFmtId="0" fontId="3" fillId="0" borderId="5" xfId="1" applyFont="1" applyBorder="1" applyAlignment="1">
      <alignment vertical="center"/>
    </xf>
    <xf numFmtId="3" fontId="10" fillId="2" borderId="4" xfId="3" applyNumberFormat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>
      <alignment horizontal="center" vertical="center"/>
    </xf>
    <xf numFmtId="0" fontId="5" fillId="0" borderId="0" xfId="2" applyFont="1" applyAlignment="1">
      <alignment horizontal="center" wrapText="1"/>
    </xf>
    <xf numFmtId="0" fontId="6" fillId="0" borderId="0" xfId="1" applyFont="1"/>
    <xf numFmtId="0" fontId="7" fillId="0" borderId="0" xfId="2" applyFont="1" applyAlignment="1">
      <alignment horizontal="center" wrapText="1"/>
    </xf>
    <xf numFmtId="0" fontId="1" fillId="0" borderId="0" xfId="1"/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10" fillId="2" borderId="2" xfId="3" applyNumberFormat="1" applyFont="1" applyFill="1" applyBorder="1" applyAlignment="1" applyProtection="1">
      <alignment horizontal="center" vertical="center"/>
      <protection locked="0"/>
    </xf>
    <xf numFmtId="3" fontId="10" fillId="2" borderId="3" xfId="3" applyNumberFormat="1" applyFont="1" applyFill="1" applyBorder="1" applyAlignment="1" applyProtection="1">
      <alignment horizontal="center" vertical="center"/>
      <protection locked="0"/>
    </xf>
  </cellXfs>
  <cellStyles count="5">
    <cellStyle name="Comma 2 3" xfId="4" xr:uid="{00000000-0005-0000-0000-000000000000}"/>
    <cellStyle name="Normal" xfId="0" builtinId="0"/>
    <cellStyle name="Normal 2 2" xfId="2" xr:uid="{00000000-0005-0000-0000-000002000000}"/>
    <cellStyle name="Normal 4" xfId="1" xr:uid="{00000000-0005-0000-0000-000003000000}"/>
    <cellStyle name="Normal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9"/>
  <sheetViews>
    <sheetView tabSelected="1" topLeftCell="A51" zoomScale="85" zoomScaleNormal="85" workbookViewId="0">
      <selection activeCell="M76" sqref="M76"/>
    </sheetView>
  </sheetViews>
  <sheetFormatPr defaultColWidth="9.140625" defaultRowHeight="15" x14ac:dyDescent="0.25"/>
  <cols>
    <col min="1" max="1" width="50.7109375" style="1" customWidth="1"/>
    <col min="2" max="2" width="14.5703125" style="2" customWidth="1"/>
    <col min="3" max="3" width="18.7109375" style="19" customWidth="1"/>
    <col min="4" max="4" width="8.140625" style="1" customWidth="1"/>
    <col min="5" max="5" width="58.7109375" style="1" customWidth="1"/>
    <col min="6" max="6" width="13.42578125" style="2" customWidth="1"/>
    <col min="7" max="7" width="18.7109375" style="1" customWidth="1"/>
    <col min="8" max="8" width="10.7109375" style="2" customWidth="1"/>
    <col min="9" max="16384" width="9.140625" style="2"/>
  </cols>
  <sheetData>
    <row r="1" spans="1:7" x14ac:dyDescent="0.25">
      <c r="C1" s="1"/>
      <c r="D1" s="2"/>
    </row>
    <row r="2" spans="1:7" ht="26.25" customHeight="1" x14ac:dyDescent="0.4">
      <c r="A2" s="36" t="s">
        <v>0</v>
      </c>
      <c r="B2" s="36"/>
      <c r="C2" s="36"/>
      <c r="D2" s="37"/>
      <c r="E2" s="37"/>
      <c r="F2" s="37"/>
      <c r="G2" s="37"/>
    </row>
    <row r="3" spans="1:7" ht="15" customHeight="1" x14ac:dyDescent="0.25">
      <c r="A3" s="38"/>
      <c r="B3" s="38"/>
      <c r="C3" s="38"/>
      <c r="D3" s="39"/>
      <c r="E3" s="39"/>
      <c r="F3" s="39"/>
      <c r="G3" s="39"/>
    </row>
    <row r="4" spans="1:7" ht="15" hidden="1" customHeight="1" x14ac:dyDescent="0.25">
      <c r="A4" s="3"/>
      <c r="B4" s="4"/>
      <c r="C4" s="5"/>
      <c r="D4" s="6"/>
      <c r="G4" s="7"/>
    </row>
    <row r="5" spans="1:7" ht="23.25" customHeight="1" x14ac:dyDescent="0.25">
      <c r="A5" s="40" t="s">
        <v>1</v>
      </c>
      <c r="B5" s="42" t="s">
        <v>2</v>
      </c>
      <c r="C5" s="43"/>
      <c r="D5" s="2"/>
      <c r="E5" s="32" t="s">
        <v>3</v>
      </c>
      <c r="F5" s="34" t="s">
        <v>2</v>
      </c>
      <c r="G5" s="35"/>
    </row>
    <row r="6" spans="1:7" x14ac:dyDescent="0.25">
      <c r="A6" s="41"/>
      <c r="B6" s="8" t="s">
        <v>4</v>
      </c>
      <c r="C6" s="9" t="s">
        <v>5</v>
      </c>
      <c r="D6" s="2"/>
      <c r="E6" s="33"/>
      <c r="F6" s="10" t="s">
        <v>6</v>
      </c>
      <c r="G6" s="9" t="s">
        <v>5</v>
      </c>
    </row>
    <row r="7" spans="1:7" x14ac:dyDescent="0.25">
      <c r="A7" s="11" t="s">
        <v>7</v>
      </c>
      <c r="B7" s="12"/>
      <c r="C7" s="13"/>
      <c r="D7" s="2"/>
      <c r="E7" s="14"/>
      <c r="F7" s="12"/>
      <c r="G7" s="13"/>
    </row>
    <row r="8" spans="1:7" x14ac:dyDescent="0.25">
      <c r="A8" s="15" t="s">
        <v>8</v>
      </c>
      <c r="B8" s="12" t="s">
        <v>9</v>
      </c>
      <c r="C8" s="13">
        <v>622386</v>
      </c>
      <c r="D8" s="2"/>
      <c r="E8" s="16" t="s">
        <v>10</v>
      </c>
      <c r="F8" s="12" t="s">
        <v>11</v>
      </c>
      <c r="G8" s="13">
        <v>28</v>
      </c>
    </row>
    <row r="9" spans="1:7" x14ac:dyDescent="0.25">
      <c r="A9" s="15" t="s">
        <v>12</v>
      </c>
      <c r="B9" s="12" t="s">
        <v>13</v>
      </c>
      <c r="C9" s="13">
        <v>4765</v>
      </c>
      <c r="D9" s="2"/>
      <c r="E9" s="16" t="s">
        <v>14</v>
      </c>
      <c r="F9" s="12" t="s">
        <v>11</v>
      </c>
      <c r="G9" s="13">
        <v>527</v>
      </c>
    </row>
    <row r="10" spans="1:7" x14ac:dyDescent="0.25">
      <c r="A10" s="15" t="s">
        <v>15</v>
      </c>
      <c r="B10" s="12" t="s">
        <v>16</v>
      </c>
      <c r="C10" s="13">
        <v>7397</v>
      </c>
      <c r="D10" s="2"/>
      <c r="E10" s="14" t="s">
        <v>17</v>
      </c>
      <c r="F10" s="17" t="s">
        <v>18</v>
      </c>
      <c r="G10" s="18">
        <f>+G8*500+G9*1000</f>
        <v>541000</v>
      </c>
    </row>
    <row r="11" spans="1:7" x14ac:dyDescent="0.25">
      <c r="A11" s="14" t="s">
        <v>19</v>
      </c>
      <c r="B11" s="12"/>
      <c r="C11" s="13"/>
      <c r="D11" s="2"/>
      <c r="E11" s="16" t="s">
        <v>20</v>
      </c>
      <c r="F11" s="12" t="s">
        <v>11</v>
      </c>
      <c r="G11" s="13">
        <v>1997</v>
      </c>
    </row>
    <row r="12" spans="1:7" x14ac:dyDescent="0.25">
      <c r="A12" s="15" t="s">
        <v>21</v>
      </c>
      <c r="B12" s="12" t="s">
        <v>22</v>
      </c>
      <c r="C12" s="13">
        <v>88598</v>
      </c>
      <c r="D12" s="2"/>
      <c r="E12" s="16" t="s">
        <v>23</v>
      </c>
      <c r="F12" s="12" t="s">
        <v>11</v>
      </c>
      <c r="G12" s="13">
        <v>2643</v>
      </c>
    </row>
    <row r="13" spans="1:7" x14ac:dyDescent="0.25">
      <c r="A13" s="15" t="s">
        <v>24</v>
      </c>
      <c r="B13" s="12" t="s">
        <v>25</v>
      </c>
      <c r="C13" s="13">
        <v>49612</v>
      </c>
      <c r="D13" s="2"/>
      <c r="E13" s="16" t="s">
        <v>26</v>
      </c>
      <c r="F13" s="12" t="s">
        <v>11</v>
      </c>
      <c r="G13" s="13">
        <v>2943</v>
      </c>
    </row>
    <row r="14" spans="1:7" x14ac:dyDescent="0.25">
      <c r="A14" s="15" t="s">
        <v>27</v>
      </c>
      <c r="B14" s="12" t="s">
        <v>28</v>
      </c>
      <c r="C14" s="13">
        <v>1271</v>
      </c>
      <c r="D14" s="2"/>
      <c r="E14" s="16" t="s">
        <v>29</v>
      </c>
      <c r="F14" s="12" t="s">
        <v>11</v>
      </c>
      <c r="G14" s="13">
        <v>518</v>
      </c>
    </row>
    <row r="15" spans="1:7" x14ac:dyDescent="0.25">
      <c r="A15" s="14" t="s">
        <v>30</v>
      </c>
      <c r="B15" s="12"/>
      <c r="C15" s="13"/>
      <c r="D15" s="2"/>
      <c r="E15" s="14" t="s">
        <v>31</v>
      </c>
      <c r="F15" s="17" t="s">
        <v>32</v>
      </c>
      <c r="G15" s="18">
        <f>+G11*1+G12*2+G13*5+G14*8</f>
        <v>26142</v>
      </c>
    </row>
    <row r="16" spans="1:7" x14ac:dyDescent="0.25">
      <c r="A16" s="15" t="s">
        <v>33</v>
      </c>
      <c r="B16" s="12" t="s">
        <v>34</v>
      </c>
      <c r="C16" s="13">
        <v>58927</v>
      </c>
      <c r="D16" s="2"/>
      <c r="E16" s="16" t="s">
        <v>35</v>
      </c>
      <c r="F16" s="12" t="s">
        <v>11</v>
      </c>
      <c r="G16" s="13">
        <v>692</v>
      </c>
    </row>
    <row r="17" spans="1:7" x14ac:dyDescent="0.25">
      <c r="A17" s="15" t="s">
        <v>36</v>
      </c>
      <c r="B17" s="12" t="s">
        <v>37</v>
      </c>
      <c r="C17" s="13">
        <v>2213</v>
      </c>
      <c r="D17" s="2"/>
      <c r="E17" s="16" t="s">
        <v>38</v>
      </c>
      <c r="F17" s="12" t="s">
        <v>11</v>
      </c>
      <c r="G17" s="13">
        <v>1791</v>
      </c>
    </row>
    <row r="18" spans="1:7" x14ac:dyDescent="0.25">
      <c r="A18" s="15" t="s">
        <v>39</v>
      </c>
      <c r="B18" s="12" t="s">
        <v>40</v>
      </c>
      <c r="C18" s="13">
        <v>26404</v>
      </c>
      <c r="D18" s="2"/>
      <c r="E18" s="16" t="s">
        <v>41</v>
      </c>
      <c r="F18" s="12" t="s">
        <v>11</v>
      </c>
      <c r="G18" s="13">
        <v>297</v>
      </c>
    </row>
    <row r="19" spans="1:7" x14ac:dyDescent="0.25">
      <c r="A19" s="14" t="s">
        <v>42</v>
      </c>
      <c r="B19" s="12"/>
      <c r="C19" s="13"/>
      <c r="D19" s="2"/>
      <c r="E19" s="14" t="s">
        <v>43</v>
      </c>
      <c r="F19" s="17" t="s">
        <v>18</v>
      </c>
      <c r="G19" s="18">
        <f>+G16*500+G17*1000+G18*2500</f>
        <v>2879500</v>
      </c>
    </row>
    <row r="20" spans="1:7" x14ac:dyDescent="0.25">
      <c r="A20" s="15" t="s">
        <v>44</v>
      </c>
      <c r="B20" s="12" t="s">
        <v>45</v>
      </c>
      <c r="C20" s="13">
        <v>65496</v>
      </c>
      <c r="D20" s="2"/>
      <c r="E20" s="16" t="s">
        <v>46</v>
      </c>
      <c r="F20" s="12" t="s">
        <v>18</v>
      </c>
      <c r="G20" s="13">
        <v>42620</v>
      </c>
    </row>
    <row r="21" spans="1:7" x14ac:dyDescent="0.25">
      <c r="A21" s="15" t="s">
        <v>47</v>
      </c>
      <c r="B21" s="12" t="s">
        <v>48</v>
      </c>
      <c r="C21" s="13">
        <v>41322</v>
      </c>
      <c r="D21" s="2"/>
      <c r="E21" s="14" t="s">
        <v>49</v>
      </c>
      <c r="F21" s="17" t="s">
        <v>18</v>
      </c>
      <c r="G21" s="18">
        <f>+G20</f>
        <v>42620</v>
      </c>
    </row>
    <row r="22" spans="1:7" x14ac:dyDescent="0.25">
      <c r="A22" s="14" t="s">
        <v>50</v>
      </c>
      <c r="B22" s="12"/>
      <c r="C22" s="13"/>
      <c r="D22" s="2"/>
      <c r="E22" s="15" t="s">
        <v>51</v>
      </c>
      <c r="F22" s="12" t="s">
        <v>11</v>
      </c>
      <c r="G22" s="13">
        <v>14692</v>
      </c>
    </row>
    <row r="23" spans="1:7" x14ac:dyDescent="0.25">
      <c r="A23" s="15" t="s">
        <v>52</v>
      </c>
      <c r="B23" s="12" t="s">
        <v>53</v>
      </c>
      <c r="C23" s="13">
        <v>4022</v>
      </c>
      <c r="D23" s="2"/>
      <c r="E23" s="15" t="s">
        <v>54</v>
      </c>
      <c r="F23" s="12" t="s">
        <v>11</v>
      </c>
      <c r="G23" s="13">
        <v>2040</v>
      </c>
    </row>
    <row r="24" spans="1:7" x14ac:dyDescent="0.25">
      <c r="A24" s="15" t="s">
        <v>55</v>
      </c>
      <c r="B24" s="12" t="s">
        <v>56</v>
      </c>
      <c r="C24" s="13">
        <v>241</v>
      </c>
      <c r="D24" s="2"/>
      <c r="E24" s="15" t="s">
        <v>57</v>
      </c>
      <c r="F24" s="12" t="s">
        <v>11</v>
      </c>
      <c r="G24" s="13">
        <v>1315</v>
      </c>
    </row>
    <row r="25" spans="1:7" x14ac:dyDescent="0.25">
      <c r="A25" s="14" t="s">
        <v>58</v>
      </c>
      <c r="B25" s="12"/>
      <c r="C25" s="13"/>
      <c r="D25" s="2"/>
      <c r="E25" s="14" t="s">
        <v>59</v>
      </c>
      <c r="F25" s="17" t="s">
        <v>18</v>
      </c>
      <c r="G25" s="18">
        <f>G22*500+G23*2000+G24*3000</f>
        <v>15371000</v>
      </c>
    </row>
    <row r="26" spans="1:7" x14ac:dyDescent="0.25">
      <c r="A26" s="15" t="s">
        <v>60</v>
      </c>
      <c r="B26" s="12" t="s">
        <v>61</v>
      </c>
      <c r="C26" s="13">
        <v>477</v>
      </c>
      <c r="D26" s="2"/>
      <c r="E26" s="16" t="s">
        <v>62</v>
      </c>
      <c r="F26" s="12" t="s">
        <v>11</v>
      </c>
      <c r="G26" s="13">
        <v>133</v>
      </c>
    </row>
    <row r="27" spans="1:7" x14ac:dyDescent="0.25">
      <c r="A27" s="15" t="s">
        <v>63</v>
      </c>
      <c r="B27" s="12" t="s">
        <v>61</v>
      </c>
      <c r="C27" s="13">
        <v>0</v>
      </c>
      <c r="D27" s="2"/>
      <c r="E27" s="14" t="s">
        <v>64</v>
      </c>
      <c r="F27" s="17" t="s">
        <v>18</v>
      </c>
      <c r="G27" s="18">
        <f>+G26*1500</f>
        <v>199500</v>
      </c>
    </row>
    <row r="28" spans="1:7" x14ac:dyDescent="0.25">
      <c r="A28" s="15" t="s">
        <v>65</v>
      </c>
      <c r="B28" s="12" t="s">
        <v>66</v>
      </c>
      <c r="C28" s="13">
        <v>7647</v>
      </c>
      <c r="D28" s="2"/>
      <c r="E28" s="16" t="s">
        <v>67</v>
      </c>
      <c r="F28" s="12" t="s">
        <v>11</v>
      </c>
      <c r="G28" s="13">
        <v>151</v>
      </c>
    </row>
    <row r="29" spans="1:7" x14ac:dyDescent="0.25">
      <c r="A29" s="15" t="s">
        <v>68</v>
      </c>
      <c r="B29" s="12" t="s">
        <v>69</v>
      </c>
      <c r="C29" s="13">
        <v>453</v>
      </c>
      <c r="D29" s="2"/>
      <c r="E29" s="16" t="s">
        <v>70</v>
      </c>
      <c r="F29" s="12" t="s">
        <v>11</v>
      </c>
      <c r="G29" s="13">
        <v>1498</v>
      </c>
    </row>
    <row r="30" spans="1:7" x14ac:dyDescent="0.25">
      <c r="A30" s="15" t="s">
        <v>71</v>
      </c>
      <c r="B30" s="12" t="s">
        <v>72</v>
      </c>
      <c r="C30" s="13">
        <v>780478.88199999998</v>
      </c>
      <c r="D30" s="2"/>
      <c r="E30" s="16" t="s">
        <v>73</v>
      </c>
      <c r="F30" s="12" t="s">
        <v>11</v>
      </c>
      <c r="G30" s="13">
        <v>1563</v>
      </c>
    </row>
    <row r="31" spans="1:7" x14ac:dyDescent="0.25">
      <c r="D31" s="2"/>
      <c r="E31" s="16" t="s">
        <v>74</v>
      </c>
      <c r="F31" s="12" t="s">
        <v>11</v>
      </c>
      <c r="G31" s="13">
        <v>4329</v>
      </c>
    </row>
    <row r="32" spans="1:7" x14ac:dyDescent="0.25">
      <c r="D32" s="2"/>
      <c r="E32" s="16" t="s">
        <v>75</v>
      </c>
      <c r="F32" s="12" t="s">
        <v>11</v>
      </c>
      <c r="G32" s="13">
        <v>1525</v>
      </c>
    </row>
    <row r="33" spans="1:7" ht="15" customHeight="1" x14ac:dyDescent="0.25">
      <c r="A33" s="32" t="s">
        <v>76</v>
      </c>
      <c r="B33" s="34" t="s">
        <v>2</v>
      </c>
      <c r="C33" s="35"/>
      <c r="D33" s="2"/>
      <c r="E33" s="20" t="s">
        <v>77</v>
      </c>
      <c r="F33" s="17" t="s">
        <v>18</v>
      </c>
      <c r="G33" s="18">
        <f>G28*250+G29*500+G30*1000+G31*2000+G32*3000</f>
        <v>15582750</v>
      </c>
    </row>
    <row r="34" spans="1:7" ht="15" customHeight="1" x14ac:dyDescent="0.25">
      <c r="A34" s="33"/>
      <c r="B34" s="10" t="s">
        <v>6</v>
      </c>
      <c r="C34" s="9" t="s">
        <v>5</v>
      </c>
      <c r="D34" s="2"/>
      <c r="E34" s="16" t="s">
        <v>78</v>
      </c>
      <c r="F34" s="12" t="s">
        <v>11</v>
      </c>
      <c r="G34" s="13">
        <v>0</v>
      </c>
    </row>
    <row r="35" spans="1:7" ht="15" customHeight="1" x14ac:dyDescent="0.25">
      <c r="A35" s="14" t="s">
        <v>79</v>
      </c>
      <c r="B35" s="12"/>
      <c r="C35" s="21"/>
      <c r="D35" s="2"/>
      <c r="E35" s="16" t="s">
        <v>80</v>
      </c>
      <c r="F35" s="12" t="s">
        <v>11</v>
      </c>
      <c r="G35" s="13">
        <v>21</v>
      </c>
    </row>
    <row r="36" spans="1:7" s="23" customFormat="1" ht="15.75" customHeight="1" x14ac:dyDescent="0.25">
      <c r="A36" s="15" t="s">
        <v>81</v>
      </c>
      <c r="B36" s="12" t="s">
        <v>11</v>
      </c>
      <c r="C36" s="22">
        <v>5575</v>
      </c>
      <c r="D36" s="2"/>
      <c r="E36" s="16" t="s">
        <v>82</v>
      </c>
      <c r="F36" s="12" t="s">
        <v>11</v>
      </c>
      <c r="G36" s="13">
        <v>50</v>
      </c>
    </row>
    <row r="37" spans="1:7" ht="15" customHeight="1" x14ac:dyDescent="0.25">
      <c r="A37" s="15" t="s">
        <v>83</v>
      </c>
      <c r="B37" s="12" t="s">
        <v>11</v>
      </c>
      <c r="C37" s="22">
        <v>238050</v>
      </c>
      <c r="D37" s="2"/>
      <c r="E37" s="16" t="s">
        <v>84</v>
      </c>
      <c r="F37" s="12" t="s">
        <v>11</v>
      </c>
      <c r="G37" s="13">
        <v>128</v>
      </c>
    </row>
    <row r="38" spans="1:7" ht="15" customHeight="1" x14ac:dyDescent="0.25">
      <c r="A38" s="15" t="s">
        <v>85</v>
      </c>
      <c r="B38" s="12" t="s">
        <v>11</v>
      </c>
      <c r="C38" s="22">
        <v>8095</v>
      </c>
      <c r="D38" s="2"/>
      <c r="E38" s="16" t="s">
        <v>86</v>
      </c>
      <c r="F38" s="12" t="s">
        <v>11</v>
      </c>
      <c r="G38" s="13">
        <v>44</v>
      </c>
    </row>
    <row r="39" spans="1:7" ht="15" customHeight="1" x14ac:dyDescent="0.25">
      <c r="A39" s="15" t="s">
        <v>87</v>
      </c>
      <c r="B39" s="12" t="s">
        <v>11</v>
      </c>
      <c r="C39" s="22">
        <v>226180</v>
      </c>
      <c r="D39" s="2"/>
      <c r="E39" s="20" t="s">
        <v>88</v>
      </c>
      <c r="F39" s="17" t="s">
        <v>18</v>
      </c>
      <c r="G39" s="18">
        <f>G34*250+G35*500+G36*1000+G37*2000+G38*3000</f>
        <v>448500</v>
      </c>
    </row>
    <row r="40" spans="1:7" x14ac:dyDescent="0.25">
      <c r="A40" s="15" t="s">
        <v>89</v>
      </c>
      <c r="B40" s="12" t="s">
        <v>11</v>
      </c>
      <c r="C40" s="22">
        <v>1152</v>
      </c>
      <c r="D40" s="2"/>
      <c r="E40" s="15" t="s">
        <v>90</v>
      </c>
      <c r="F40" s="12" t="s">
        <v>11</v>
      </c>
      <c r="G40" s="29" t="s">
        <v>178</v>
      </c>
    </row>
    <row r="41" spans="1:7" s="23" customFormat="1" ht="15" customHeight="1" x14ac:dyDescent="0.25">
      <c r="A41" s="15" t="s">
        <v>91</v>
      </c>
      <c r="B41" s="12" t="s">
        <v>11</v>
      </c>
      <c r="C41" s="22">
        <v>1990</v>
      </c>
      <c r="D41" s="2"/>
      <c r="E41" s="15" t="s">
        <v>92</v>
      </c>
      <c r="F41" s="12" t="s">
        <v>11</v>
      </c>
      <c r="G41" s="29" t="s">
        <v>178</v>
      </c>
    </row>
    <row r="42" spans="1:7" x14ac:dyDescent="0.25">
      <c r="A42" s="15" t="s">
        <v>93</v>
      </c>
      <c r="B42" s="12" t="s">
        <v>11</v>
      </c>
      <c r="C42" s="22">
        <v>1700</v>
      </c>
      <c r="D42" s="2"/>
      <c r="E42" s="15" t="s">
        <v>94</v>
      </c>
      <c r="F42" s="12" t="s">
        <v>11</v>
      </c>
      <c r="G42" s="29" t="s">
        <v>178</v>
      </c>
    </row>
    <row r="43" spans="1:7" x14ac:dyDescent="0.25">
      <c r="A43" s="15" t="s">
        <v>95</v>
      </c>
      <c r="B43" s="12" t="s">
        <v>11</v>
      </c>
      <c r="C43" s="22">
        <v>0</v>
      </c>
      <c r="D43" s="2"/>
      <c r="E43" s="15" t="s">
        <v>96</v>
      </c>
      <c r="F43" s="12" t="s">
        <v>11</v>
      </c>
      <c r="G43" s="29" t="s">
        <v>178</v>
      </c>
    </row>
    <row r="44" spans="1:7" x14ac:dyDescent="0.25">
      <c r="A44" s="15" t="s">
        <v>97</v>
      </c>
      <c r="B44" s="12" t="s">
        <v>11</v>
      </c>
      <c r="C44" s="22">
        <v>123000</v>
      </c>
      <c r="D44" s="2"/>
      <c r="E44" s="15" t="s">
        <v>98</v>
      </c>
      <c r="F44" s="12" t="s">
        <v>11</v>
      </c>
      <c r="G44" s="29" t="s">
        <v>178</v>
      </c>
    </row>
    <row r="45" spans="1:7" x14ac:dyDescent="0.25">
      <c r="A45" s="15" t="s">
        <v>99</v>
      </c>
      <c r="B45" s="12" t="s">
        <v>11</v>
      </c>
      <c r="C45" s="22">
        <v>50560</v>
      </c>
      <c r="D45" s="2"/>
      <c r="E45" s="20" t="s">
        <v>100</v>
      </c>
      <c r="F45" s="17" t="s">
        <v>18</v>
      </c>
      <c r="G45" s="29" t="s">
        <v>178</v>
      </c>
    </row>
    <row r="46" spans="1:7" x14ac:dyDescent="0.25">
      <c r="A46" s="15" t="s">
        <v>101</v>
      </c>
      <c r="B46" s="12" t="s">
        <v>11</v>
      </c>
      <c r="C46" s="22">
        <v>119394</v>
      </c>
      <c r="D46" s="2"/>
      <c r="E46" s="14" t="s">
        <v>182</v>
      </c>
      <c r="F46" s="17" t="s">
        <v>18</v>
      </c>
      <c r="G46" s="18">
        <v>27951250</v>
      </c>
    </row>
    <row r="47" spans="1:7" x14ac:dyDescent="0.25">
      <c r="A47" s="15" t="s">
        <v>102</v>
      </c>
      <c r="B47" s="12" t="s">
        <v>11</v>
      </c>
      <c r="C47" s="22">
        <v>16090</v>
      </c>
      <c r="D47" s="2"/>
      <c r="E47" s="16" t="s">
        <v>103</v>
      </c>
      <c r="F47" s="12" t="s">
        <v>11</v>
      </c>
      <c r="G47" s="22">
        <v>2831</v>
      </c>
    </row>
    <row r="48" spans="1:7" x14ac:dyDescent="0.25">
      <c r="A48" s="15" t="s">
        <v>104</v>
      </c>
      <c r="B48" s="12" t="s">
        <v>11</v>
      </c>
      <c r="C48" s="22">
        <v>21530</v>
      </c>
      <c r="D48" s="2"/>
      <c r="E48" s="16" t="s">
        <v>105</v>
      </c>
      <c r="F48" s="12" t="s">
        <v>11</v>
      </c>
      <c r="G48" s="22">
        <v>7344</v>
      </c>
    </row>
    <row r="49" spans="1:7" x14ac:dyDescent="0.25">
      <c r="A49" s="15" t="s">
        <v>106</v>
      </c>
      <c r="B49" s="12" t="s">
        <v>11</v>
      </c>
      <c r="C49" s="22">
        <v>524</v>
      </c>
      <c r="D49" s="2"/>
      <c r="E49" s="16" t="s">
        <v>107</v>
      </c>
      <c r="F49" s="12" t="s">
        <v>11</v>
      </c>
      <c r="G49" s="22">
        <v>9168</v>
      </c>
    </row>
    <row r="50" spans="1:7" x14ac:dyDescent="0.25">
      <c r="A50" s="15" t="s">
        <v>108</v>
      </c>
      <c r="B50" s="12" t="s">
        <v>11</v>
      </c>
      <c r="C50" s="22">
        <v>1863</v>
      </c>
      <c r="D50" s="2"/>
      <c r="E50" s="16" t="s">
        <v>109</v>
      </c>
      <c r="F50" s="12" t="s">
        <v>11</v>
      </c>
      <c r="G50" s="22">
        <v>7616</v>
      </c>
    </row>
    <row r="51" spans="1:7" x14ac:dyDescent="0.25">
      <c r="A51" s="15" t="s">
        <v>110</v>
      </c>
      <c r="B51" s="12" t="s">
        <v>11</v>
      </c>
      <c r="C51" s="22">
        <v>19980</v>
      </c>
      <c r="D51" s="2"/>
      <c r="E51" s="16" t="s">
        <v>111</v>
      </c>
      <c r="F51" s="12" t="s">
        <v>11</v>
      </c>
      <c r="G51" s="22">
        <v>14758</v>
      </c>
    </row>
    <row r="52" spans="1:7" x14ac:dyDescent="0.25">
      <c r="A52" s="15" t="s">
        <v>112</v>
      </c>
      <c r="B52" s="12" t="s">
        <v>11</v>
      </c>
      <c r="C52" s="22">
        <v>97590</v>
      </c>
      <c r="D52" s="2"/>
      <c r="E52" s="16" t="s">
        <v>113</v>
      </c>
      <c r="F52" s="12" t="s">
        <v>11</v>
      </c>
      <c r="G52" s="22">
        <v>5449</v>
      </c>
    </row>
    <row r="53" spans="1:7" x14ac:dyDescent="0.25">
      <c r="A53" s="15" t="s">
        <v>114</v>
      </c>
      <c r="B53" s="12" t="s">
        <v>11</v>
      </c>
      <c r="C53" s="22">
        <v>1690</v>
      </c>
      <c r="D53" s="2"/>
      <c r="E53" s="20" t="s">
        <v>115</v>
      </c>
      <c r="F53" s="17" t="s">
        <v>18</v>
      </c>
      <c r="G53" s="18">
        <f>+G47*250+G48*500+G49*1000+G50*1500+G51*2000+G52*3000</f>
        <v>70834750</v>
      </c>
    </row>
    <row r="54" spans="1:7" x14ac:dyDescent="0.25">
      <c r="A54" s="15" t="s">
        <v>116</v>
      </c>
      <c r="B54" s="12" t="s">
        <v>11</v>
      </c>
      <c r="C54" s="22">
        <v>10</v>
      </c>
      <c r="D54" s="2"/>
      <c r="E54" s="16" t="s">
        <v>117</v>
      </c>
      <c r="F54" s="12" t="s">
        <v>11</v>
      </c>
      <c r="G54" s="22">
        <v>1690</v>
      </c>
    </row>
    <row r="55" spans="1:7" x14ac:dyDescent="0.25">
      <c r="A55" s="15" t="s">
        <v>118</v>
      </c>
      <c r="B55" s="12" t="s">
        <v>11</v>
      </c>
      <c r="C55" s="22">
        <v>1290</v>
      </c>
      <c r="D55" s="2"/>
      <c r="E55" s="16" t="s">
        <v>119</v>
      </c>
      <c r="F55" s="12" t="s">
        <v>11</v>
      </c>
      <c r="G55" s="22">
        <v>7907</v>
      </c>
    </row>
    <row r="56" spans="1:7" x14ac:dyDescent="0.25">
      <c r="A56" s="15" t="s">
        <v>120</v>
      </c>
      <c r="B56" s="12" t="s">
        <v>11</v>
      </c>
      <c r="C56" s="22">
        <v>1128</v>
      </c>
      <c r="D56" s="2"/>
      <c r="E56" s="16" t="s">
        <v>121</v>
      </c>
      <c r="F56" s="12" t="s">
        <v>11</v>
      </c>
      <c r="G56" s="22">
        <v>9813</v>
      </c>
    </row>
    <row r="57" spans="1:7" x14ac:dyDescent="0.25">
      <c r="A57" s="15" t="s">
        <v>122</v>
      </c>
      <c r="B57" s="12" t="s">
        <v>11</v>
      </c>
      <c r="C57" s="22">
        <v>4340</v>
      </c>
      <c r="D57" s="2"/>
      <c r="E57" s="16" t="s">
        <v>123</v>
      </c>
      <c r="F57" s="12" t="s">
        <v>11</v>
      </c>
      <c r="G57" s="22">
        <v>16611</v>
      </c>
    </row>
    <row r="58" spans="1:7" x14ac:dyDescent="0.25">
      <c r="A58" s="15" t="s">
        <v>124</v>
      </c>
      <c r="B58" s="12" t="s">
        <v>11</v>
      </c>
      <c r="C58" s="22">
        <v>20407</v>
      </c>
      <c r="D58" s="2"/>
      <c r="E58" s="16" t="s">
        <v>125</v>
      </c>
      <c r="F58" s="12" t="s">
        <v>11</v>
      </c>
      <c r="G58" s="22">
        <v>6684</v>
      </c>
    </row>
    <row r="59" spans="1:7" x14ac:dyDescent="0.25">
      <c r="A59" s="15" t="s">
        <v>126</v>
      </c>
      <c r="B59" s="12" t="s">
        <v>11</v>
      </c>
      <c r="C59" s="22">
        <v>523</v>
      </c>
      <c r="D59" s="2"/>
      <c r="E59" s="20" t="s">
        <v>127</v>
      </c>
      <c r="F59" s="17" t="s">
        <v>18</v>
      </c>
      <c r="G59" s="18">
        <f>+G54*250+G55*500+G56*1000+G57*2000+G58*3000</f>
        <v>67463000</v>
      </c>
    </row>
    <row r="60" spans="1:7" x14ac:dyDescent="0.25">
      <c r="A60" s="15" t="s">
        <v>128</v>
      </c>
      <c r="B60" s="12" t="s">
        <v>11</v>
      </c>
      <c r="C60" s="22">
        <v>46740</v>
      </c>
      <c r="D60" s="2"/>
      <c r="E60" s="16" t="s">
        <v>129</v>
      </c>
      <c r="F60" s="12" t="s">
        <v>11</v>
      </c>
      <c r="G60" s="30" t="s">
        <v>178</v>
      </c>
    </row>
    <row r="61" spans="1:7" x14ac:dyDescent="0.25">
      <c r="A61" s="15" t="s">
        <v>130</v>
      </c>
      <c r="B61" s="12" t="s">
        <v>11</v>
      </c>
      <c r="C61" s="22">
        <v>1830</v>
      </c>
      <c r="D61" s="2"/>
      <c r="E61" s="16" t="s">
        <v>131</v>
      </c>
      <c r="F61" s="12" t="s">
        <v>11</v>
      </c>
      <c r="G61" s="30" t="s">
        <v>178</v>
      </c>
    </row>
    <row r="62" spans="1:7" x14ac:dyDescent="0.25">
      <c r="A62" s="24"/>
      <c r="B62" s="12"/>
      <c r="C62" s="22"/>
      <c r="D62" s="2"/>
      <c r="E62" s="16" t="s">
        <v>132</v>
      </c>
      <c r="F62" s="12" t="s">
        <v>11</v>
      </c>
      <c r="G62" s="30" t="s">
        <v>178</v>
      </c>
    </row>
    <row r="63" spans="1:7" x14ac:dyDescent="0.25">
      <c r="A63" s="14" t="s">
        <v>133</v>
      </c>
      <c r="B63" s="12"/>
      <c r="C63" s="22"/>
      <c r="D63" s="2"/>
      <c r="E63" s="16" t="s">
        <v>134</v>
      </c>
      <c r="F63" s="12" t="s">
        <v>11</v>
      </c>
      <c r="G63" s="30" t="s">
        <v>178</v>
      </c>
    </row>
    <row r="64" spans="1:7" x14ac:dyDescent="0.25">
      <c r="A64" s="16" t="s">
        <v>135</v>
      </c>
      <c r="B64" s="12" t="s">
        <v>11</v>
      </c>
      <c r="C64" s="30"/>
      <c r="D64" s="2"/>
      <c r="E64" s="16" t="s">
        <v>136</v>
      </c>
      <c r="F64" s="12" t="s">
        <v>11</v>
      </c>
      <c r="G64" s="30" t="s">
        <v>178</v>
      </c>
    </row>
    <row r="65" spans="1:7" x14ac:dyDescent="0.25">
      <c r="A65" s="16" t="s">
        <v>137</v>
      </c>
      <c r="B65" s="12" t="s">
        <v>11</v>
      </c>
      <c r="C65" s="30"/>
      <c r="D65" s="2"/>
      <c r="E65" s="20" t="s">
        <v>138</v>
      </c>
      <c r="F65" s="17" t="s">
        <v>18</v>
      </c>
      <c r="G65" s="30" t="s">
        <v>178</v>
      </c>
    </row>
    <row r="66" spans="1:7" x14ac:dyDescent="0.25">
      <c r="A66" s="16" t="s">
        <v>139</v>
      </c>
      <c r="B66" s="12" t="s">
        <v>11</v>
      </c>
      <c r="C66" s="30"/>
      <c r="D66" s="2"/>
      <c r="E66" s="16" t="s">
        <v>140</v>
      </c>
      <c r="F66" s="12" t="s">
        <v>11</v>
      </c>
      <c r="G66" s="30" t="s">
        <v>178</v>
      </c>
    </row>
    <row r="67" spans="1:7" x14ac:dyDescent="0.25">
      <c r="A67" s="16" t="s">
        <v>141</v>
      </c>
      <c r="B67" s="12" t="s">
        <v>11</v>
      </c>
      <c r="C67" s="30"/>
      <c r="D67" s="2"/>
      <c r="E67" s="16" t="s">
        <v>142</v>
      </c>
      <c r="F67" s="12" t="s">
        <v>11</v>
      </c>
      <c r="G67" s="30" t="s">
        <v>178</v>
      </c>
    </row>
    <row r="68" spans="1:7" x14ac:dyDescent="0.25">
      <c r="A68" s="16" t="s">
        <v>143</v>
      </c>
      <c r="B68" s="12" t="s">
        <v>11</v>
      </c>
      <c r="C68" s="30"/>
      <c r="D68" s="2"/>
      <c r="E68" s="16" t="s">
        <v>144</v>
      </c>
      <c r="F68" s="12" t="s">
        <v>11</v>
      </c>
      <c r="G68" s="30" t="s">
        <v>178</v>
      </c>
    </row>
    <row r="69" spans="1:7" x14ac:dyDescent="0.25">
      <c r="A69" s="16" t="s">
        <v>145</v>
      </c>
      <c r="B69" s="12" t="s">
        <v>11</v>
      </c>
      <c r="C69" s="30"/>
      <c r="D69" s="2"/>
      <c r="E69" s="16" t="s">
        <v>146</v>
      </c>
      <c r="F69" s="12" t="s">
        <v>11</v>
      </c>
      <c r="G69" s="30" t="s">
        <v>178</v>
      </c>
    </row>
    <row r="70" spans="1:7" x14ac:dyDescent="0.25">
      <c r="A70" s="16" t="s">
        <v>147</v>
      </c>
      <c r="B70" s="12" t="s">
        <v>11</v>
      </c>
      <c r="C70" s="30"/>
      <c r="D70" s="2"/>
      <c r="E70" s="16" t="s">
        <v>148</v>
      </c>
      <c r="F70" s="12" t="s">
        <v>11</v>
      </c>
      <c r="G70" s="30" t="s">
        <v>178</v>
      </c>
    </row>
    <row r="71" spans="1:7" x14ac:dyDescent="0.25">
      <c r="A71" s="16" t="s">
        <v>149</v>
      </c>
      <c r="B71" s="12" t="s">
        <v>11</v>
      </c>
      <c r="C71" s="30"/>
      <c r="D71" s="2"/>
      <c r="E71" s="16" t="s">
        <v>150</v>
      </c>
      <c r="F71" s="12" t="s">
        <v>11</v>
      </c>
      <c r="G71" s="30" t="s">
        <v>178</v>
      </c>
    </row>
    <row r="72" spans="1:7" x14ac:dyDescent="0.25">
      <c r="A72" s="14" t="s">
        <v>151</v>
      </c>
      <c r="B72" s="17" t="s">
        <v>152</v>
      </c>
      <c r="C72" s="31"/>
      <c r="E72" s="20" t="s">
        <v>153</v>
      </c>
      <c r="F72" s="17" t="s">
        <v>18</v>
      </c>
      <c r="G72" s="30" t="s">
        <v>178</v>
      </c>
    </row>
    <row r="73" spans="1:7" x14ac:dyDescent="0.25">
      <c r="A73" s="16" t="s">
        <v>154</v>
      </c>
      <c r="B73" s="12" t="s">
        <v>11</v>
      </c>
      <c r="C73" s="30" t="s">
        <v>178</v>
      </c>
      <c r="E73" s="20" t="s">
        <v>181</v>
      </c>
      <c r="F73" s="17" t="s">
        <v>18</v>
      </c>
      <c r="G73" s="18">
        <v>172222250</v>
      </c>
    </row>
    <row r="74" spans="1:7" x14ac:dyDescent="0.25">
      <c r="A74" s="16" t="s">
        <v>155</v>
      </c>
      <c r="B74" s="12" t="s">
        <v>11</v>
      </c>
      <c r="C74" s="30" t="s">
        <v>178</v>
      </c>
      <c r="E74" s="16"/>
      <c r="F74" s="12"/>
      <c r="G74" s="13"/>
    </row>
    <row r="75" spans="1:7" x14ac:dyDescent="0.25">
      <c r="A75" s="16" t="s">
        <v>156</v>
      </c>
      <c r="B75" s="12" t="s">
        <v>11</v>
      </c>
      <c r="C75" s="30" t="s">
        <v>178</v>
      </c>
      <c r="E75" s="16" t="s">
        <v>157</v>
      </c>
      <c r="F75" s="12" t="s">
        <v>11</v>
      </c>
      <c r="G75" s="22">
        <v>589</v>
      </c>
    </row>
    <row r="76" spans="1:7" x14ac:dyDescent="0.25">
      <c r="A76" s="14" t="s">
        <v>158</v>
      </c>
      <c r="B76" s="17" t="s">
        <v>152</v>
      </c>
      <c r="C76" s="31" t="s">
        <v>178</v>
      </c>
      <c r="E76" s="16" t="s">
        <v>159</v>
      </c>
      <c r="F76" s="12" t="s">
        <v>11</v>
      </c>
      <c r="G76" s="22">
        <v>50</v>
      </c>
    </row>
    <row r="77" spans="1:7" x14ac:dyDescent="0.25">
      <c r="A77" s="16" t="s">
        <v>160</v>
      </c>
      <c r="B77" s="12" t="s">
        <v>11</v>
      </c>
      <c r="C77" s="22"/>
      <c r="E77" s="25" t="s">
        <v>161</v>
      </c>
      <c r="F77" s="12" t="s">
        <v>11</v>
      </c>
      <c r="G77" s="22">
        <v>47</v>
      </c>
    </row>
    <row r="78" spans="1:7" x14ac:dyDescent="0.25">
      <c r="A78" s="16" t="s">
        <v>162</v>
      </c>
      <c r="B78" s="12" t="s">
        <v>11</v>
      </c>
      <c r="C78" s="22"/>
      <c r="E78" s="20" t="s">
        <v>163</v>
      </c>
      <c r="F78" s="17" t="s">
        <v>18</v>
      </c>
      <c r="G78" s="18">
        <f>+G75*250+G76*1250+G77*2500</f>
        <v>327250</v>
      </c>
    </row>
    <row r="79" spans="1:7" x14ac:dyDescent="0.25">
      <c r="A79" s="16" t="s">
        <v>164</v>
      </c>
      <c r="B79" s="12" t="s">
        <v>11</v>
      </c>
      <c r="C79" s="22"/>
      <c r="E79" s="16"/>
      <c r="F79" s="12"/>
      <c r="G79" s="13"/>
    </row>
    <row r="80" spans="1:7" x14ac:dyDescent="0.25">
      <c r="A80" s="16" t="s">
        <v>165</v>
      </c>
      <c r="B80" s="12" t="s">
        <v>11</v>
      </c>
      <c r="C80" s="22"/>
      <c r="E80" s="25" t="s">
        <v>166</v>
      </c>
      <c r="F80" s="12" t="s">
        <v>11</v>
      </c>
      <c r="G80" s="26">
        <v>381</v>
      </c>
    </row>
    <row r="81" spans="1:7" x14ac:dyDescent="0.25">
      <c r="A81" s="14" t="s">
        <v>167</v>
      </c>
      <c r="B81" s="17" t="s">
        <v>152</v>
      </c>
      <c r="C81" s="18"/>
      <c r="E81" s="20" t="s">
        <v>168</v>
      </c>
      <c r="F81" s="17" t="s">
        <v>152</v>
      </c>
      <c r="G81" s="18">
        <f>+G80</f>
        <v>381</v>
      </c>
    </row>
    <row r="82" spans="1:7" x14ac:dyDescent="0.25">
      <c r="A82" s="16" t="s">
        <v>169</v>
      </c>
      <c r="B82" s="12" t="s">
        <v>11</v>
      </c>
      <c r="C82" s="22"/>
      <c r="E82" s="16"/>
      <c r="F82" s="12"/>
      <c r="G82" s="13"/>
    </row>
    <row r="83" spans="1:7" x14ac:dyDescent="0.25">
      <c r="A83" s="16" t="s">
        <v>170</v>
      </c>
      <c r="B83" s="12" t="s">
        <v>11</v>
      </c>
      <c r="C83" s="22"/>
      <c r="D83" s="2"/>
      <c r="E83" s="2"/>
      <c r="G83" s="2"/>
    </row>
    <row r="84" spans="1:7" x14ac:dyDescent="0.25">
      <c r="A84" s="16" t="s">
        <v>171</v>
      </c>
      <c r="B84" s="12" t="s">
        <v>11</v>
      </c>
      <c r="C84" s="22"/>
      <c r="D84" s="2"/>
      <c r="E84" s="27" t="s">
        <v>172</v>
      </c>
      <c r="G84" s="2"/>
    </row>
    <row r="85" spans="1:7" x14ac:dyDescent="0.25">
      <c r="A85" s="16" t="s">
        <v>173</v>
      </c>
      <c r="B85" s="12" t="s">
        <v>11</v>
      </c>
      <c r="C85" s="22"/>
      <c r="E85" s="27" t="s">
        <v>174</v>
      </c>
      <c r="G85" s="2"/>
    </row>
    <row r="86" spans="1:7" x14ac:dyDescent="0.25">
      <c r="A86" s="14" t="s">
        <v>175</v>
      </c>
      <c r="B86" s="17" t="s">
        <v>152</v>
      </c>
      <c r="C86" s="18"/>
      <c r="D86" s="2"/>
      <c r="E86" s="27" t="s">
        <v>176</v>
      </c>
      <c r="G86" s="2"/>
    </row>
    <row r="87" spans="1:7" x14ac:dyDescent="0.25">
      <c r="A87" s="14" t="s">
        <v>180</v>
      </c>
      <c r="B87" s="17" t="s">
        <v>152</v>
      </c>
      <c r="C87" s="18">
        <v>3832729</v>
      </c>
      <c r="E87" s="28" t="s">
        <v>177</v>
      </c>
    </row>
    <row r="88" spans="1:7" x14ac:dyDescent="0.25">
      <c r="D88" s="2"/>
      <c r="E88" s="1" t="s">
        <v>179</v>
      </c>
    </row>
    <row r="90" spans="1:7" x14ac:dyDescent="0.25">
      <c r="D90" s="2"/>
    </row>
    <row r="92" spans="1:7" x14ac:dyDescent="0.25">
      <c r="E92" s="2"/>
      <c r="G92" s="2"/>
    </row>
    <row r="93" spans="1:7" x14ac:dyDescent="0.25">
      <c r="E93" s="2"/>
      <c r="G93" s="2"/>
    </row>
    <row r="94" spans="1:7" x14ac:dyDescent="0.25">
      <c r="E94" s="2"/>
      <c r="G94" s="2"/>
    </row>
    <row r="95" spans="1:7" x14ac:dyDescent="0.25">
      <c r="E95" s="2"/>
      <c r="G95" s="2"/>
    </row>
    <row r="96" spans="1:7" x14ac:dyDescent="0.25">
      <c r="E96" s="2"/>
      <c r="G96" s="2"/>
    </row>
    <row r="97" spans="1:7" x14ac:dyDescent="0.25">
      <c r="D97" s="2"/>
      <c r="E97" s="2"/>
      <c r="G97" s="2"/>
    </row>
    <row r="98" spans="1:7" x14ac:dyDescent="0.25">
      <c r="E98" s="2"/>
      <c r="G98" s="2"/>
    </row>
    <row r="99" spans="1:7" x14ac:dyDescent="0.25">
      <c r="E99" s="2"/>
      <c r="G99" s="2"/>
    </row>
    <row r="100" spans="1:7" x14ac:dyDescent="0.25">
      <c r="E100" s="2"/>
      <c r="G100" s="2"/>
    </row>
    <row r="101" spans="1:7" x14ac:dyDescent="0.25">
      <c r="E101" s="2"/>
      <c r="G101" s="2"/>
    </row>
    <row r="102" spans="1:7" x14ac:dyDescent="0.25">
      <c r="E102" s="2"/>
      <c r="G102" s="2"/>
    </row>
    <row r="103" spans="1:7" x14ac:dyDescent="0.25">
      <c r="E103" s="2"/>
      <c r="G103" s="2"/>
    </row>
    <row r="104" spans="1:7" x14ac:dyDescent="0.25">
      <c r="E104" s="2"/>
      <c r="G104" s="2"/>
    </row>
    <row r="105" spans="1:7" x14ac:dyDescent="0.25">
      <c r="A105" s="27"/>
      <c r="E105" s="2"/>
      <c r="G105" s="2"/>
    </row>
    <row r="106" spans="1:7" x14ac:dyDescent="0.25">
      <c r="A106" s="27"/>
      <c r="E106" s="2"/>
      <c r="G106" s="2"/>
    </row>
    <row r="107" spans="1:7" x14ac:dyDescent="0.25">
      <c r="E107" s="2"/>
      <c r="G107" s="2"/>
    </row>
    <row r="108" spans="1:7" x14ac:dyDescent="0.25">
      <c r="E108" s="2"/>
      <c r="G108" s="2"/>
    </row>
    <row r="109" spans="1:7" x14ac:dyDescent="0.25">
      <c r="E109" s="2"/>
      <c r="G109" s="2"/>
    </row>
    <row r="110" spans="1:7" x14ac:dyDescent="0.25">
      <c r="C110" s="1"/>
      <c r="E110" s="2"/>
      <c r="G110" s="2"/>
    </row>
    <row r="111" spans="1:7" x14ac:dyDescent="0.25">
      <c r="E111" s="2"/>
      <c r="G111" s="2"/>
    </row>
    <row r="112" spans="1:7" x14ac:dyDescent="0.25">
      <c r="E112" s="2"/>
      <c r="G112" s="2"/>
    </row>
    <row r="113" spans="5:7" x14ac:dyDescent="0.25">
      <c r="E113" s="2"/>
      <c r="G113" s="2"/>
    </row>
    <row r="114" spans="5:7" x14ac:dyDescent="0.25">
      <c r="E114" s="2"/>
      <c r="G114" s="2"/>
    </row>
    <row r="115" spans="5:7" x14ac:dyDescent="0.25">
      <c r="E115" s="2"/>
      <c r="G115" s="2"/>
    </row>
    <row r="116" spans="5:7" x14ac:dyDescent="0.25">
      <c r="E116" s="2"/>
      <c r="G116" s="2"/>
    </row>
    <row r="117" spans="5:7" x14ac:dyDescent="0.25">
      <c r="E117" s="2"/>
      <c r="G117" s="2"/>
    </row>
    <row r="118" spans="5:7" x14ac:dyDescent="0.25">
      <c r="E118" s="2"/>
      <c r="G118" s="2"/>
    </row>
    <row r="119" spans="5:7" x14ac:dyDescent="0.25">
      <c r="E119" s="2"/>
      <c r="G119" s="2"/>
    </row>
    <row r="120" spans="5:7" x14ac:dyDescent="0.25">
      <c r="E120" s="2"/>
      <c r="G120" s="2"/>
    </row>
    <row r="121" spans="5:7" x14ac:dyDescent="0.25">
      <c r="E121" s="2"/>
      <c r="G121" s="2"/>
    </row>
    <row r="122" spans="5:7" x14ac:dyDescent="0.25">
      <c r="E122" s="2"/>
      <c r="G122" s="2"/>
    </row>
    <row r="123" spans="5:7" x14ac:dyDescent="0.25">
      <c r="E123" s="2"/>
      <c r="G123" s="2"/>
    </row>
    <row r="124" spans="5:7" x14ac:dyDescent="0.25">
      <c r="E124" s="2"/>
      <c r="G124" s="2"/>
    </row>
    <row r="125" spans="5:7" x14ac:dyDescent="0.25">
      <c r="E125" s="2"/>
      <c r="G125" s="2"/>
    </row>
    <row r="126" spans="5:7" x14ac:dyDescent="0.25">
      <c r="E126" s="2"/>
      <c r="G126" s="2"/>
    </row>
    <row r="127" spans="5:7" x14ac:dyDescent="0.25">
      <c r="E127" s="2"/>
      <c r="G127" s="2"/>
    </row>
    <row r="128" spans="5:7" x14ac:dyDescent="0.25">
      <c r="E128" s="2"/>
      <c r="G128" s="2"/>
    </row>
    <row r="129" spans="5:7" x14ac:dyDescent="0.25">
      <c r="E129" s="2"/>
      <c r="G129" s="2"/>
    </row>
    <row r="130" spans="5:7" x14ac:dyDescent="0.25">
      <c r="E130" s="2"/>
      <c r="G130" s="2"/>
    </row>
    <row r="131" spans="5:7" x14ac:dyDescent="0.25">
      <c r="E131" s="2"/>
      <c r="G131" s="2"/>
    </row>
    <row r="132" spans="5:7" x14ac:dyDescent="0.25">
      <c r="E132" s="2"/>
      <c r="G132" s="2"/>
    </row>
    <row r="133" spans="5:7" x14ac:dyDescent="0.25">
      <c r="E133" s="2"/>
      <c r="G133" s="2"/>
    </row>
    <row r="134" spans="5:7" x14ac:dyDescent="0.25">
      <c r="E134" s="2"/>
      <c r="G134" s="2"/>
    </row>
    <row r="135" spans="5:7" x14ac:dyDescent="0.25">
      <c r="E135" s="2"/>
      <c r="G135" s="2"/>
    </row>
    <row r="136" spans="5:7" x14ac:dyDescent="0.25">
      <c r="E136" s="2"/>
      <c r="G136" s="2"/>
    </row>
    <row r="137" spans="5:7" x14ac:dyDescent="0.25">
      <c r="E137" s="2"/>
      <c r="G137" s="2"/>
    </row>
    <row r="138" spans="5:7" x14ac:dyDescent="0.25">
      <c r="E138" s="2"/>
      <c r="G138" s="2"/>
    </row>
    <row r="139" spans="5:7" x14ac:dyDescent="0.25">
      <c r="E139" s="2"/>
      <c r="G139" s="2"/>
    </row>
    <row r="140" spans="5:7" x14ac:dyDescent="0.25">
      <c r="E140" s="2"/>
      <c r="G140" s="2"/>
    </row>
    <row r="141" spans="5:7" x14ac:dyDescent="0.25">
      <c r="E141" s="2"/>
      <c r="G141" s="2"/>
    </row>
    <row r="142" spans="5:7" x14ac:dyDescent="0.25">
      <c r="E142" s="2"/>
      <c r="G142" s="2"/>
    </row>
    <row r="143" spans="5:7" x14ac:dyDescent="0.25">
      <c r="E143" s="2"/>
      <c r="G143" s="2"/>
    </row>
    <row r="144" spans="5:7" x14ac:dyDescent="0.25">
      <c r="E144" s="2"/>
      <c r="G144" s="2"/>
    </row>
    <row r="145" spans="5:7" x14ac:dyDescent="0.25">
      <c r="E145" s="2"/>
      <c r="G145" s="2"/>
    </row>
    <row r="146" spans="5:7" x14ac:dyDescent="0.25">
      <c r="E146" s="2"/>
      <c r="G146" s="2"/>
    </row>
    <row r="147" spans="5:7" x14ac:dyDescent="0.25">
      <c r="E147" s="2"/>
      <c r="G147" s="2"/>
    </row>
    <row r="148" spans="5:7" x14ac:dyDescent="0.25">
      <c r="E148" s="2"/>
      <c r="G148" s="2"/>
    </row>
    <row r="149" spans="5:7" x14ac:dyDescent="0.25">
      <c r="E149" s="2"/>
      <c r="G149" s="2"/>
    </row>
    <row r="150" spans="5:7" x14ac:dyDescent="0.25">
      <c r="E150" s="2"/>
      <c r="G150" s="2"/>
    </row>
    <row r="151" spans="5:7" x14ac:dyDescent="0.25">
      <c r="E151" s="2"/>
      <c r="G151" s="2"/>
    </row>
    <row r="152" spans="5:7" x14ac:dyDescent="0.25">
      <c r="E152" s="2"/>
      <c r="G152" s="2"/>
    </row>
    <row r="153" spans="5:7" x14ac:dyDescent="0.25">
      <c r="E153" s="2"/>
      <c r="G153" s="2"/>
    </row>
    <row r="154" spans="5:7" x14ac:dyDescent="0.25">
      <c r="E154" s="2"/>
      <c r="G154" s="2"/>
    </row>
    <row r="155" spans="5:7" x14ac:dyDescent="0.25">
      <c r="E155" s="2"/>
      <c r="G155" s="2"/>
    </row>
    <row r="156" spans="5:7" x14ac:dyDescent="0.25">
      <c r="E156" s="2"/>
      <c r="G156" s="2"/>
    </row>
    <row r="157" spans="5:7" x14ac:dyDescent="0.25">
      <c r="E157" s="2"/>
      <c r="G157" s="2"/>
    </row>
    <row r="158" spans="5:7" x14ac:dyDescent="0.25">
      <c r="E158" s="2"/>
      <c r="G158" s="2"/>
    </row>
    <row r="159" spans="5:7" x14ac:dyDescent="0.25">
      <c r="E159" s="2"/>
      <c r="G159" s="2"/>
    </row>
    <row r="160" spans="5:7" x14ac:dyDescent="0.25">
      <c r="E160" s="2"/>
      <c r="G160" s="2"/>
    </row>
    <row r="161" spans="5:7" x14ac:dyDescent="0.25">
      <c r="E161" s="2"/>
      <c r="G161" s="2"/>
    </row>
    <row r="162" spans="5:7" x14ac:dyDescent="0.25">
      <c r="E162" s="2"/>
      <c r="G162" s="2"/>
    </row>
    <row r="163" spans="5:7" x14ac:dyDescent="0.25">
      <c r="E163" s="2"/>
      <c r="G163" s="2"/>
    </row>
    <row r="164" spans="5:7" x14ac:dyDescent="0.25">
      <c r="E164" s="2"/>
      <c r="G164" s="2"/>
    </row>
    <row r="165" spans="5:7" x14ac:dyDescent="0.25">
      <c r="E165" s="2"/>
      <c r="G165" s="2"/>
    </row>
    <row r="166" spans="5:7" x14ac:dyDescent="0.25">
      <c r="E166" s="2"/>
      <c r="G166" s="2"/>
    </row>
    <row r="167" spans="5:7" x14ac:dyDescent="0.25">
      <c r="E167" s="2"/>
      <c r="G167" s="2"/>
    </row>
    <row r="168" spans="5:7" x14ac:dyDescent="0.25">
      <c r="E168" s="2"/>
      <c r="G168" s="2"/>
    </row>
    <row r="169" spans="5:7" x14ac:dyDescent="0.25">
      <c r="E169" s="2"/>
      <c r="G169" s="2"/>
    </row>
  </sheetData>
  <mergeCells count="8">
    <mergeCell ref="A33:A34"/>
    <mergeCell ref="B33:C33"/>
    <mergeCell ref="A2:G2"/>
    <mergeCell ref="A3:G3"/>
    <mergeCell ref="A5:A6"/>
    <mergeCell ref="B5:C5"/>
    <mergeCell ref="E5:E6"/>
    <mergeCell ref="F5:G5"/>
  </mergeCells>
  <pageMargins left="0.7" right="0.7" top="0.75" bottom="0.75" header="0.3" footer="0.3"/>
  <pageSetup paperSize="8" scale="71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>National Blood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Peters</dc:creator>
  <cp:lastModifiedBy>Cochrane, Sandra</cp:lastModifiedBy>
  <dcterms:created xsi:type="dcterms:W3CDTF">2021-03-10T03:46:43Z</dcterms:created>
  <dcterms:modified xsi:type="dcterms:W3CDTF">2024-05-20T02:41:58Z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d3a1ea-a727-4720-a216-7dae13a61c56_Enabled">
    <vt:lpwstr>true</vt:lpwstr>
  </property>
  <property fmtid="{D5CDD505-2E9C-101B-9397-08002B2CF9AE}" pid="3" name="MSIP_Label_11d3a1ea-a727-4720-a216-7dae13a61c56_SetDate">
    <vt:lpwstr>2024-05-20T01:12:04Z</vt:lpwstr>
  </property>
  <property fmtid="{D5CDD505-2E9C-101B-9397-08002B2CF9AE}" pid="4" name="MSIP_Label_11d3a1ea-a727-4720-a216-7dae13a61c56_Method">
    <vt:lpwstr>Privileged</vt:lpwstr>
  </property>
  <property fmtid="{D5CDD505-2E9C-101B-9397-08002B2CF9AE}" pid="5" name="MSIP_Label_11d3a1ea-a727-4720-a216-7dae13a61c56_Name">
    <vt:lpwstr>OFFICIAL</vt:lpwstr>
  </property>
  <property fmtid="{D5CDD505-2E9C-101B-9397-08002B2CF9AE}" pid="6" name="MSIP_Label_11d3a1ea-a727-4720-a216-7dae13a61c56_SiteId">
    <vt:lpwstr>9c233057-0738-4b40-91b2-3798ceb38ebf</vt:lpwstr>
  </property>
  <property fmtid="{D5CDD505-2E9C-101B-9397-08002B2CF9AE}" pid="7" name="MSIP_Label_11d3a1ea-a727-4720-a216-7dae13a61c56_ActionId">
    <vt:lpwstr>a318ca6d-98f0-4480-b82c-2a553aaaf3dc</vt:lpwstr>
  </property>
  <property fmtid="{D5CDD505-2E9C-101B-9397-08002B2CF9AE}" pid="8" name="MSIP_Label_11d3a1ea-a727-4720-a216-7dae13a61c56_ContentBits">
    <vt:lpwstr>3</vt:lpwstr>
  </property>
</Properties>
</file>